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cctg Only\FinStmts\2025 Stmts\12 December 2025\"/>
    </mc:Choice>
  </mc:AlternateContent>
  <xr:revisionPtr revIDLastSave="0" documentId="13_ncr:1_{45D4BC66-BB48-4D50-80FE-7CB1BE226FD0}" xr6:coauthVersionLast="47" xr6:coauthVersionMax="47" xr10:uidLastSave="{00000000-0000-0000-0000-000000000000}"/>
  <bookViews>
    <workbookView xWindow="-5745" yWindow="-16425" windowWidth="29040" windowHeight="15720" xr2:uid="{00000000-000D-0000-FFFF-FFFF00000000}"/>
  </bookViews>
  <sheets>
    <sheet name="Stmt of Fin Pos Q4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1" l="1"/>
  <c r="E69" i="1"/>
  <c r="C69" i="1"/>
  <c r="B69" i="1"/>
  <c r="D69" i="1" s="1"/>
  <c r="D68" i="1"/>
  <c r="E67" i="1"/>
  <c r="D67" i="1"/>
  <c r="E66" i="1"/>
  <c r="D66" i="1"/>
  <c r="E65" i="1"/>
  <c r="D65" i="1"/>
  <c r="D64" i="1"/>
  <c r="D63" i="1"/>
  <c r="E61" i="1"/>
  <c r="E59" i="1"/>
  <c r="D56" i="1"/>
  <c r="D55" i="1"/>
  <c r="C54" i="1"/>
  <c r="B54" i="1"/>
  <c r="D54" i="1" s="1"/>
  <c r="D53" i="1"/>
  <c r="E52" i="1"/>
  <c r="D52" i="1"/>
  <c r="E51" i="1"/>
  <c r="E50" i="1"/>
  <c r="D50" i="1"/>
  <c r="C48" i="1"/>
  <c r="B48" i="1"/>
  <c r="D48" i="1" s="1"/>
  <c r="D47" i="1"/>
  <c r="C45" i="1"/>
  <c r="B45" i="1"/>
  <c r="E45" i="1" s="1"/>
  <c r="E44" i="1"/>
  <c r="D44" i="1"/>
  <c r="E39" i="1"/>
  <c r="C38" i="1"/>
  <c r="B38" i="1"/>
  <c r="E38" i="1" s="1"/>
  <c r="E37" i="1"/>
  <c r="D37" i="1"/>
  <c r="C35" i="1"/>
  <c r="B35" i="1"/>
  <c r="D35" i="1" s="1"/>
  <c r="D34" i="1"/>
  <c r="E33" i="1"/>
  <c r="D33" i="1"/>
  <c r="E32" i="1"/>
  <c r="D32" i="1"/>
  <c r="E31" i="1"/>
  <c r="D31" i="1"/>
  <c r="E30" i="1"/>
  <c r="D30" i="1"/>
  <c r="E29" i="1"/>
  <c r="D29" i="1"/>
  <c r="E26" i="1"/>
  <c r="C26" i="1"/>
  <c r="B26" i="1"/>
  <c r="E24" i="1"/>
  <c r="D24" i="1"/>
  <c r="D23" i="1"/>
  <c r="E22" i="1"/>
  <c r="D22" i="1"/>
  <c r="D21" i="1"/>
  <c r="D20" i="1"/>
  <c r="E18" i="1"/>
  <c r="C18" i="1"/>
  <c r="B18" i="1"/>
  <c r="B27" i="1" s="1"/>
  <c r="E27" i="1" s="1"/>
  <c r="E17" i="1"/>
  <c r="D17" i="1"/>
  <c r="D14" i="1"/>
  <c r="E13" i="1"/>
  <c r="D13" i="1"/>
  <c r="D12" i="1"/>
  <c r="E11" i="1"/>
  <c r="E10" i="1"/>
  <c r="D45" i="1" l="1"/>
  <c r="E35" i="1"/>
  <c r="D38" i="1"/>
  <c r="D18" i="1"/>
</calcChain>
</file>

<file path=xl/sharedStrings.xml><?xml version="1.0" encoding="utf-8"?>
<sst xmlns="http://schemas.openxmlformats.org/spreadsheetml/2006/main" count="90" uniqueCount="82">
  <si>
    <t>Statement of Financial Position Comparison</t>
  </si>
  <si>
    <t>C.A.R.E. Clinic</t>
  </si>
  <si>
    <t>As of December 31, 2025</t>
  </si>
  <si>
    <t>Assets</t>
  </si>
  <si>
    <t>Current Assets</t>
  </si>
  <si>
    <t>Bank Accounts</t>
  </si>
  <si>
    <t>10001 FFM Checking xxxxx7867</t>
  </si>
  <si>
    <t>10400 Edward Jones Investments</t>
  </si>
  <si>
    <t>10500 FFM Money Mkt xxx7558</t>
  </si>
  <si>
    <t>10600 Petty Cash</t>
  </si>
  <si>
    <t>10700 Cash-in-Drawer Front Desk</t>
  </si>
  <si>
    <t>Total for Bank Accounts</t>
  </si>
  <si>
    <t>Accounts Receivable</t>
  </si>
  <si>
    <t>11000 Accounts Receivable (A/R)</t>
  </si>
  <si>
    <t>Total for Accounts Receivable</t>
  </si>
  <si>
    <t>Other Current Assets</t>
  </si>
  <si>
    <t>10502 FFM Oper Reserve Money Mkt xxxxxx9046</t>
  </si>
  <si>
    <t/>
  </si>
  <si>
    <t>11030 Other Receivable</t>
  </si>
  <si>
    <t>12000 Undeposited Funds/Payments</t>
  </si>
  <si>
    <t>12700 Payroll ACH Deposit</t>
  </si>
  <si>
    <t>12800 Due from Patient/Employee</t>
  </si>
  <si>
    <t>18600 Prepaid Expenditures</t>
  </si>
  <si>
    <t>Total for Other Current Assets</t>
  </si>
  <si>
    <t>Total for Current Assets</t>
  </si>
  <si>
    <t>Fixed Assets</t>
  </si>
  <si>
    <t>15000 Furniture and Equipment</t>
  </si>
  <si>
    <t>15050 ACCUM Deprec - Acct 15000 Furn &amp; Equip</t>
  </si>
  <si>
    <t>15100 Leasehold Improvements</t>
  </si>
  <si>
    <t>15150 ACCUM Deprec - Acct 15100 Leasehold Improv</t>
  </si>
  <si>
    <t>15200 Vehicles</t>
  </si>
  <si>
    <t>15210 ACCUM Deprec - Acct 15200 Vehicles</t>
  </si>
  <si>
    <t>Total for Fixed Assets</t>
  </si>
  <si>
    <t>Other Assets</t>
  </si>
  <si>
    <t>18710 Edward Jones Board Desig Operating Reserve</t>
  </si>
  <si>
    <t>Total for Other Assets</t>
  </si>
  <si>
    <t>Total for Assets</t>
  </si>
  <si>
    <t>Liabilities and Equity</t>
  </si>
  <si>
    <t>Liabilities</t>
  </si>
  <si>
    <t>Current Liabilities</t>
  </si>
  <si>
    <t>Accounts Payable</t>
  </si>
  <si>
    <t>20000 Accounts Payable (A/P)</t>
  </si>
  <si>
    <t>Total for Accounts Payable</t>
  </si>
  <si>
    <t>Credit Cards</t>
  </si>
  <si>
    <t>22000 Visa Credit Card</t>
  </si>
  <si>
    <t>Total for Credit Cards</t>
  </si>
  <si>
    <t>Other Current Liabilities</t>
  </si>
  <si>
    <t>24000 Payroll Liabilities</t>
  </si>
  <si>
    <t>24010 Salaries &amp; Wages Payable</t>
  </si>
  <si>
    <t>24020 Payroll Tax Liabilities</t>
  </si>
  <si>
    <t>24030 Simple IRA 408(p) Liabilities</t>
  </si>
  <si>
    <t>Total for 24000 Payroll Liabilities</t>
  </si>
  <si>
    <t>24200 Accrued Payroll Wages &amp; Taxes</t>
  </si>
  <si>
    <t>24250 Accrued Expense (Expense Payable)</t>
  </si>
  <si>
    <t>27200 Accrued PTO</t>
  </si>
  <si>
    <t>Total for Other Current Liabilities</t>
  </si>
  <si>
    <t>Total for Current Liabilities</t>
  </si>
  <si>
    <t>Long-term Liabilities</t>
  </si>
  <si>
    <t>Total for Liabilities</t>
  </si>
  <si>
    <t>Equity</t>
  </si>
  <si>
    <t>Retained Earnings</t>
  </si>
  <si>
    <t>Net Income</t>
  </si>
  <si>
    <t>25000 Temporarily Restricted Funds</t>
  </si>
  <si>
    <t>31500 Board Desig Operating Reserve</t>
  </si>
  <si>
    <t>32000 Unrestricted Net Assets</t>
  </si>
  <si>
    <t>Opening balance equity</t>
  </si>
  <si>
    <t>Total for Equity</t>
  </si>
  <si>
    <t>Total for Liabilities and Equity</t>
  </si>
  <si>
    <t>Distribution account</t>
  </si>
  <si>
    <t>Total</t>
  </si>
  <si>
    <t>As of December 31, 2024 (PY)</t>
  </si>
  <si>
    <t>$ Change (PY)</t>
  </si>
  <si>
    <t>% Change (PY)</t>
  </si>
  <si>
    <t>Accrual Basis Tuesday, February 03, 2026 02:25 PM GMT-06:00</t>
  </si>
  <si>
    <t>Notes:</t>
  </si>
  <si>
    <t>Fixed Asset: Depreciation ($6,658.81) recorded 12.31.25</t>
  </si>
  <si>
    <t>Acct 15200 Vehicles: $42,456.20 Roof Repair Capitalized</t>
  </si>
  <si>
    <t>Acct24010 AC Wages: ($24,618.76) 12/16/25-12/31/25 payroll – impound date of 01/05/26</t>
  </si>
  <si>
    <t>Acct24020 AC PR TX:  EE ($6,559.70) + ER ($2,963.89) – impound date of 01/05/26</t>
  </si>
  <si>
    <t>Acct24030 Simple IRA: EE ($1,869.01) + ER ($657.49) - impound date of 01/05/26</t>
  </si>
  <si>
    <t>Acct27200 AC PTO:  Dent $281.46 + Med $286.64 + MNs ($177.02) + Gen ($4,217.77) + Fund $314.51</t>
  </si>
  <si>
    <t>Acct25000 Temp Rest: Dent ($282,086.23) + Gen ($21,800) + HFT ($38,947.96) + Med ($32,557.26) + MNSure ($19,356.58)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</si>
</sst>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,##0.00%"/>
    <numFmt numFmtId="165" formatCode="#,##0.00\%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1"/>
    <xf numFmtId="0" fontId="1" fillId="0" borderId="0"/>
    <xf numFmtId="0" fontId="1" fillId="0" borderId="2"/>
    <xf numFmtId="0" fontId="10" fillId="0" borderId="0"/>
  </cellStyleXfs>
  <cellXfs count="41">
    <xf numFmtId="0" fontId="0" fillId="0" borderId="0" xfId="0"/>
    <xf numFmtId="0" fontId="6" fillId="0" borderId="1" xfId="1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4"/>
    </xf>
    <xf numFmtId="0" fontId="3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5"/>
    </xf>
    <xf numFmtId="0" fontId="3" fillId="0" borderId="0" xfId="0" applyFont="1" applyAlignment="1">
      <alignment horizontal="left" wrapText="1" indent="4"/>
    </xf>
    <xf numFmtId="0" fontId="2" fillId="0" borderId="0" xfId="0" applyFont="1" applyAlignment="1">
      <alignment wrapText="1"/>
    </xf>
    <xf numFmtId="0" fontId="6" fillId="0" borderId="3" xfId="1" applyFont="1" applyBorder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1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5" fontId="4" fillId="0" borderId="0" xfId="0" applyNumberFormat="1" applyFont="1" applyAlignment="1">
      <alignment wrapText="1"/>
    </xf>
    <xf numFmtId="165" fontId="5" fillId="0" borderId="2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41" fontId="2" fillId="0" borderId="0" xfId="0" applyNumberFormat="1" applyFont="1" applyAlignment="1">
      <alignment wrapText="1"/>
    </xf>
    <xf numFmtId="41" fontId="3" fillId="0" borderId="2" xfId="0" applyNumberFormat="1" applyFont="1" applyBorder="1" applyAlignment="1">
      <alignment wrapText="1"/>
    </xf>
    <xf numFmtId="41" fontId="0" fillId="0" borderId="0" xfId="0" applyNumberFormat="1" applyAlignment="1">
      <alignment wrapText="1"/>
    </xf>
    <xf numFmtId="41" fontId="4" fillId="0" borderId="0" xfId="0" applyNumberFormat="1" applyFont="1" applyAlignment="1">
      <alignment wrapText="1"/>
    </xf>
    <xf numFmtId="41" fontId="5" fillId="0" borderId="2" xfId="0" applyNumberFormat="1" applyFont="1" applyBorder="1" applyAlignment="1">
      <alignment wrapText="1"/>
    </xf>
    <xf numFmtId="41" fontId="2" fillId="0" borderId="1" xfId="0" applyNumberFormat="1" applyFont="1" applyBorder="1" applyAlignment="1">
      <alignment wrapText="1"/>
    </xf>
    <xf numFmtId="41" fontId="5" fillId="0" borderId="3" xfId="0" applyNumberFormat="1" applyFont="1" applyBorder="1" applyAlignment="1">
      <alignment wrapText="1"/>
    </xf>
    <xf numFmtId="41" fontId="3" fillId="0" borderId="3" xfId="0" applyNumberFormat="1" applyFont="1" applyBorder="1" applyAlignment="1">
      <alignment wrapText="1"/>
    </xf>
    <xf numFmtId="0" fontId="11" fillId="0" borderId="0" xfId="4" applyFont="1" applyAlignment="1">
      <alignment wrapText="1"/>
    </xf>
    <xf numFmtId="0" fontId="12" fillId="0" borderId="0" xfId="4" applyFont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" xfId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5">
    <cellStyle name="GroupedCellStyle" xfId="2" xr:uid="{00000000-0005-0000-0000-000007000000}"/>
    <cellStyle name="HeaderCellStyle" xfId="1" xr:uid="{00000000-0005-0000-0000-000006000000}"/>
    <cellStyle name="Normal" xfId="0" builtinId="0"/>
    <cellStyle name="Normal 4" xfId="4" xr:uid="{7F760314-5B1B-4A17-9FF2-E533A5EB6A3D}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E83"/>
  <sheetViews>
    <sheetView tabSelected="1" workbookViewId="0">
      <pane xSplit="1" ySplit="6" topLeftCell="B70" activePane="bottomRight" state="frozen"/>
      <selection pane="topRight" activeCell="B1" sqref="B1"/>
      <selection pane="bottomLeft" activeCell="A7" sqref="A7"/>
      <selection pane="bottomRight" activeCell="C84" sqref="C84"/>
    </sheetView>
  </sheetViews>
  <sheetFormatPr defaultColWidth="11.296875" defaultRowHeight="15.6" outlineLevelRow="5" x14ac:dyDescent="0.3"/>
  <cols>
    <col min="1" max="1" width="41.8984375" style="2" customWidth="1"/>
    <col min="2" max="2" width="20.3984375" style="2" customWidth="1"/>
    <col min="3" max="3" width="24.69921875" style="2" customWidth="1"/>
    <col min="4" max="5" width="11.69921875" style="2" customWidth="1"/>
  </cols>
  <sheetData>
    <row r="1" spans="1:5" x14ac:dyDescent="0.3">
      <c r="A1" s="35" t="s">
        <v>0</v>
      </c>
      <c r="B1" s="36"/>
      <c r="C1" s="36"/>
      <c r="D1" s="36"/>
      <c r="E1" s="36"/>
    </row>
    <row r="2" spans="1:5" x14ac:dyDescent="0.3">
      <c r="A2" s="37" t="s">
        <v>1</v>
      </c>
      <c r="B2" s="36"/>
      <c r="C2" s="36"/>
      <c r="D2" s="36"/>
      <c r="E2" s="36"/>
    </row>
    <row r="3" spans="1:5" x14ac:dyDescent="0.3">
      <c r="A3" s="38" t="s">
        <v>2</v>
      </c>
      <c r="B3" s="36"/>
      <c r="C3" s="36"/>
      <c r="D3" s="36"/>
      <c r="E3" s="36"/>
    </row>
    <row r="5" spans="1:5" x14ac:dyDescent="0.3">
      <c r="A5" s="1" t="s">
        <v>68</v>
      </c>
      <c r="B5" s="39" t="s">
        <v>69</v>
      </c>
      <c r="C5" s="36"/>
      <c r="D5" s="36"/>
      <c r="E5" s="36"/>
    </row>
    <row r="6" spans="1:5" x14ac:dyDescent="0.3">
      <c r="B6" s="15" t="s">
        <v>2</v>
      </c>
      <c r="C6" s="1" t="s">
        <v>70</v>
      </c>
      <c r="D6" s="1" t="s">
        <v>71</v>
      </c>
      <c r="E6" s="1" t="s">
        <v>72</v>
      </c>
    </row>
    <row r="7" spans="1:5" x14ac:dyDescent="0.3">
      <c r="A7" s="3" t="s">
        <v>3</v>
      </c>
    </row>
    <row r="8" spans="1:5" outlineLevel="1" x14ac:dyDescent="0.3">
      <c r="A8" s="4" t="s">
        <v>4</v>
      </c>
    </row>
    <row r="9" spans="1:5" outlineLevel="2" x14ac:dyDescent="0.3">
      <c r="A9" s="5" t="s">
        <v>5</v>
      </c>
    </row>
    <row r="10" spans="1:5" outlineLevel="3" x14ac:dyDescent="0.3">
      <c r="A10" s="6" t="s">
        <v>6</v>
      </c>
      <c r="B10" s="25">
        <v>428071</v>
      </c>
      <c r="C10" s="25">
        <v>186491</v>
      </c>
      <c r="D10" s="25">
        <v>241581</v>
      </c>
      <c r="E10" s="16">
        <f>IFERROR((((B10-C10)/IF(C10&lt;0,-1*C10,C10))*100),"")</f>
        <v>129.53976331297491</v>
      </c>
    </row>
    <row r="11" spans="1:5" outlineLevel="3" x14ac:dyDescent="0.3">
      <c r="A11" s="6" t="s">
        <v>7</v>
      </c>
      <c r="B11" s="25">
        <v>685581</v>
      </c>
      <c r="C11" s="25">
        <v>421041</v>
      </c>
      <c r="D11" s="25">
        <v>264541</v>
      </c>
      <c r="E11" s="16">
        <f>IFERROR((((B11-C11)/IF(C11&lt;0,-1*C11,C11))*100),"")</f>
        <v>62.829985678354362</v>
      </c>
    </row>
    <row r="12" spans="1:5" outlineLevel="3" x14ac:dyDescent="0.3">
      <c r="A12" s="6" t="s">
        <v>8</v>
      </c>
      <c r="B12" s="25">
        <v>3227</v>
      </c>
      <c r="C12" s="25">
        <v>3218</v>
      </c>
      <c r="D12" s="25">
        <f>(B12-C12)</f>
        <v>9</v>
      </c>
      <c r="E12" s="17">
        <v>2.8999999999999998E-3</v>
      </c>
    </row>
    <row r="13" spans="1:5" outlineLevel="3" x14ac:dyDescent="0.3">
      <c r="A13" s="6" t="s">
        <v>9</v>
      </c>
      <c r="B13" s="25">
        <v>62</v>
      </c>
      <c r="C13" s="25">
        <v>62</v>
      </c>
      <c r="D13" s="25">
        <f>(B13-C13)</f>
        <v>0</v>
      </c>
      <c r="E13" s="16">
        <f>IFERROR((((B13-C13)/IF(C13&lt;0,-1*C13,C13))*100),"")</f>
        <v>0</v>
      </c>
    </row>
    <row r="14" spans="1:5" outlineLevel="3" x14ac:dyDescent="0.3">
      <c r="A14" s="6" t="s">
        <v>10</v>
      </c>
      <c r="B14" s="25">
        <v>300</v>
      </c>
      <c r="C14" s="25">
        <v>288</v>
      </c>
      <c r="D14" s="25">
        <f>(B14-C14)</f>
        <v>12</v>
      </c>
      <c r="E14" s="18">
        <v>4.2099999999999999E-2</v>
      </c>
    </row>
    <row r="15" spans="1:5" outlineLevel="2" x14ac:dyDescent="0.3">
      <c r="A15" s="7" t="s">
        <v>11</v>
      </c>
      <c r="B15" s="26">
        <v>1117242</v>
      </c>
      <c r="C15" s="26">
        <v>611099</v>
      </c>
      <c r="D15" s="26">
        <v>506143</v>
      </c>
      <c r="E15" s="19">
        <v>0.82830000000000004</v>
      </c>
    </row>
    <row r="16" spans="1:5" outlineLevel="2" x14ac:dyDescent="0.3">
      <c r="A16" s="5" t="s">
        <v>12</v>
      </c>
      <c r="B16" s="27"/>
      <c r="C16" s="27"/>
      <c r="D16" s="27"/>
    </row>
    <row r="17" spans="1:5" outlineLevel="3" x14ac:dyDescent="0.3">
      <c r="A17" s="6" t="s">
        <v>13</v>
      </c>
      <c r="B17" s="25">
        <v>60687</v>
      </c>
      <c r="C17" s="25">
        <v>94322</v>
      </c>
      <c r="D17" s="28">
        <f>(B17-C17)</f>
        <v>-33635</v>
      </c>
      <c r="E17" s="20">
        <f>IFERROR((((B17-C17)/IF(C17&lt;0,-1*C17,C17))*100),"")</f>
        <v>-35.659761243400268</v>
      </c>
    </row>
    <row r="18" spans="1:5" outlineLevel="2" x14ac:dyDescent="0.3">
      <c r="A18" s="7" t="s">
        <v>14</v>
      </c>
      <c r="B18" s="26">
        <f>B16+B17</f>
        <v>60687</v>
      </c>
      <c r="C18" s="26">
        <f>C16+C17</f>
        <v>94322</v>
      </c>
      <c r="D18" s="29">
        <f>(B18-C18)</f>
        <v>-33635</v>
      </c>
      <c r="E18" s="21">
        <f>IFERROR((((B18-C18)/IF(C18&lt;0,-1*C18,C18))*100),"")</f>
        <v>-35.659761243400268</v>
      </c>
    </row>
    <row r="19" spans="1:5" outlineLevel="2" x14ac:dyDescent="0.3">
      <c r="A19" s="5" t="s">
        <v>15</v>
      </c>
      <c r="B19" s="27"/>
      <c r="C19" s="27"/>
      <c r="D19" s="27"/>
    </row>
    <row r="20" spans="1:5" outlineLevel="3" x14ac:dyDescent="0.3">
      <c r="A20" s="6" t="s">
        <v>16</v>
      </c>
      <c r="B20" s="25">
        <v>0</v>
      </c>
      <c r="C20" s="25">
        <v>0</v>
      </c>
      <c r="D20" s="25">
        <f>(B20-C20)</f>
        <v>0</v>
      </c>
      <c r="E20" s="14" t="s">
        <v>17</v>
      </c>
    </row>
    <row r="21" spans="1:5" outlineLevel="3" x14ac:dyDescent="0.3">
      <c r="A21" s="6" t="s">
        <v>18</v>
      </c>
      <c r="B21" s="25">
        <v>0</v>
      </c>
      <c r="C21" s="25">
        <v>0</v>
      </c>
      <c r="D21" s="25">
        <f>(B21-C21)</f>
        <v>0</v>
      </c>
      <c r="E21" s="14" t="s">
        <v>17</v>
      </c>
    </row>
    <row r="22" spans="1:5" outlineLevel="3" x14ac:dyDescent="0.3">
      <c r="A22" s="6" t="s">
        <v>19</v>
      </c>
      <c r="B22" s="25">
        <v>10959</v>
      </c>
      <c r="C22" s="25">
        <v>19092</v>
      </c>
      <c r="D22" s="28">
        <f>(B22-C22)</f>
        <v>-8133</v>
      </c>
      <c r="E22" s="20">
        <f>IFERROR((((B22-C22)/IF(C22&lt;0,-1*C22,C22))*100),"")</f>
        <v>-42.598994343180394</v>
      </c>
    </row>
    <row r="23" spans="1:5" outlineLevel="3" x14ac:dyDescent="0.3">
      <c r="A23" s="6" t="s">
        <v>20</v>
      </c>
      <c r="B23" s="25">
        <v>0</v>
      </c>
      <c r="C23" s="25">
        <v>0</v>
      </c>
      <c r="D23" s="25">
        <f>(B23-C23)</f>
        <v>0</v>
      </c>
      <c r="E23" s="14" t="s">
        <v>17</v>
      </c>
    </row>
    <row r="24" spans="1:5" outlineLevel="3" x14ac:dyDescent="0.3">
      <c r="A24" s="6" t="s">
        <v>21</v>
      </c>
      <c r="B24" s="25">
        <v>0</v>
      </c>
      <c r="C24" s="25">
        <v>217</v>
      </c>
      <c r="D24" s="28">
        <f>(B24-C24)</f>
        <v>-217</v>
      </c>
      <c r="E24" s="20">
        <f>IFERROR((((B24-C24)/IF(C24&lt;0,-1*C24,C24))*100),"")</f>
        <v>-100</v>
      </c>
    </row>
    <row r="25" spans="1:5" outlineLevel="3" x14ac:dyDescent="0.3">
      <c r="A25" s="6" t="s">
        <v>22</v>
      </c>
      <c r="B25" s="25">
        <v>8506</v>
      </c>
      <c r="C25" s="25">
        <v>4016</v>
      </c>
      <c r="D25" s="30">
        <v>4489</v>
      </c>
      <c r="E25" s="18">
        <v>1.1176999999999999</v>
      </c>
    </row>
    <row r="26" spans="1:5" outlineLevel="2" x14ac:dyDescent="0.3">
      <c r="A26" s="7" t="s">
        <v>23</v>
      </c>
      <c r="B26" s="26">
        <f>B19+B20+B21+B22+B23+B24+B25</f>
        <v>19465</v>
      </c>
      <c r="C26" s="26">
        <f>C19+C20+C21+C22+C23+C24+C25</f>
        <v>23325</v>
      </c>
      <c r="D26" s="31">
        <v>-3861</v>
      </c>
      <c r="E26" s="21">
        <f>IFERROR((((B26-C26)/IF(C26&lt;0,-1*C26,C26))*100),"")</f>
        <v>-16.54876741693462</v>
      </c>
    </row>
    <row r="27" spans="1:5" outlineLevel="1" x14ac:dyDescent="0.3">
      <c r="A27" s="8" t="s">
        <v>24</v>
      </c>
      <c r="B27" s="26">
        <f>B8+B15+B18+B26</f>
        <v>1197394</v>
      </c>
      <c r="C27" s="26">
        <v>728746</v>
      </c>
      <c r="D27" s="26">
        <v>468648</v>
      </c>
      <c r="E27" s="22">
        <f>IFERROR((((B27-C27)/IF(C27&lt;0,-1*C27,C27))*100),"")</f>
        <v>64.308826394930477</v>
      </c>
    </row>
    <row r="28" spans="1:5" outlineLevel="1" x14ac:dyDescent="0.3">
      <c r="A28" s="4" t="s">
        <v>25</v>
      </c>
      <c r="B28" s="27"/>
      <c r="C28" s="27"/>
      <c r="D28" s="27"/>
    </row>
    <row r="29" spans="1:5" outlineLevel="2" x14ac:dyDescent="0.3">
      <c r="A29" s="5" t="s">
        <v>26</v>
      </c>
      <c r="B29" s="25">
        <v>144070</v>
      </c>
      <c r="C29" s="25">
        <v>132945</v>
      </c>
      <c r="D29" s="25">
        <f t="shared" ref="D29:D35" si="0">(B29-C29)</f>
        <v>11125</v>
      </c>
      <c r="E29" s="16">
        <f>IFERROR((((B29-C29)/IF(C29&lt;0,-1*C29,C29))*100),"")</f>
        <v>8.3681221557787051</v>
      </c>
    </row>
    <row r="30" spans="1:5" outlineLevel="2" x14ac:dyDescent="0.3">
      <c r="A30" s="5" t="s">
        <v>27</v>
      </c>
      <c r="B30" s="28">
        <v>-126288</v>
      </c>
      <c r="C30" s="28">
        <v>-120903</v>
      </c>
      <c r="D30" s="28">
        <f t="shared" si="0"/>
        <v>-5385</v>
      </c>
      <c r="E30" s="20">
        <f>IFERROR((((B30-C30)/IF(C30&lt;0,-1*C30,C30))*100),"")</f>
        <v>-4.4539837721148361</v>
      </c>
    </row>
    <row r="31" spans="1:5" outlineLevel="2" x14ac:dyDescent="0.3">
      <c r="A31" s="5" t="s">
        <v>28</v>
      </c>
      <c r="B31" s="25">
        <v>78284</v>
      </c>
      <c r="C31" s="25">
        <v>78284</v>
      </c>
      <c r="D31" s="25">
        <f t="shared" si="0"/>
        <v>0</v>
      </c>
      <c r="E31" s="16">
        <f>IFERROR((((B31-C31)/IF(C31&lt;0,-1*C31,C31))*100),"")</f>
        <v>0</v>
      </c>
    </row>
    <row r="32" spans="1:5" outlineLevel="2" x14ac:dyDescent="0.3">
      <c r="A32" s="5" t="s">
        <v>29</v>
      </c>
      <c r="B32" s="28">
        <v>-36533</v>
      </c>
      <c r="C32" s="28">
        <v>-31314</v>
      </c>
      <c r="D32" s="28">
        <f t="shared" si="0"/>
        <v>-5219</v>
      </c>
      <c r="E32" s="20">
        <f>IFERROR((((B32-C32)/IF(C32&lt;0,-1*C32,C32))*100),"")</f>
        <v>-16.666666666666664</v>
      </c>
    </row>
    <row r="33" spans="1:5" outlineLevel="2" x14ac:dyDescent="0.3">
      <c r="A33" s="5" t="s">
        <v>30</v>
      </c>
      <c r="B33" s="25">
        <v>69956</v>
      </c>
      <c r="C33" s="25">
        <v>27500</v>
      </c>
      <c r="D33" s="25">
        <f t="shared" si="0"/>
        <v>42456</v>
      </c>
      <c r="E33" s="16">
        <f>IFERROR((((B33-C33)/IF(C33&lt;0,-1*C33,C33))*100),"")</f>
        <v>154.38545454545454</v>
      </c>
    </row>
    <row r="34" spans="1:5" outlineLevel="2" x14ac:dyDescent="0.3">
      <c r="A34" s="5" t="s">
        <v>31</v>
      </c>
      <c r="B34" s="28">
        <v>-12206</v>
      </c>
      <c r="C34" s="28">
        <v>-4583</v>
      </c>
      <c r="D34" s="28">
        <f t="shared" si="0"/>
        <v>-7623</v>
      </c>
      <c r="E34" s="23">
        <v>-1.6632</v>
      </c>
    </row>
    <row r="35" spans="1:5" outlineLevel="1" x14ac:dyDescent="0.3">
      <c r="A35" s="8" t="s">
        <v>32</v>
      </c>
      <c r="B35" s="26">
        <f>B28+B29+B30+B31+B32+B33+B34</f>
        <v>117283</v>
      </c>
      <c r="C35" s="26">
        <f>C28+C29+C30+C31+C32+C33+C34</f>
        <v>81929</v>
      </c>
      <c r="D35" s="26">
        <f t="shared" si="0"/>
        <v>35354</v>
      </c>
      <c r="E35" s="22">
        <f>IFERROR((((B35-C35)/IF(C35&lt;0,-1*C35,C35))*100),"")</f>
        <v>43.151997461216418</v>
      </c>
    </row>
    <row r="36" spans="1:5" outlineLevel="1" x14ac:dyDescent="0.3">
      <c r="A36" s="4" t="s">
        <v>33</v>
      </c>
      <c r="B36" s="27"/>
      <c r="C36" s="27"/>
      <c r="D36" s="27"/>
    </row>
    <row r="37" spans="1:5" outlineLevel="2" x14ac:dyDescent="0.3">
      <c r="A37" s="5" t="s">
        <v>34</v>
      </c>
      <c r="B37" s="25">
        <v>100000</v>
      </c>
      <c r="C37" s="25">
        <v>100000</v>
      </c>
      <c r="D37" s="25">
        <f>(B37-C37)</f>
        <v>0</v>
      </c>
      <c r="E37" s="16">
        <f>IFERROR((((B37-C37)/IF(C37&lt;0,-1*C37,C37))*100),"")</f>
        <v>0</v>
      </c>
    </row>
    <row r="38" spans="1:5" outlineLevel="1" x14ac:dyDescent="0.3">
      <c r="A38" s="8" t="s">
        <v>35</v>
      </c>
      <c r="B38" s="26">
        <f>B36+B37</f>
        <v>100000</v>
      </c>
      <c r="C38" s="26">
        <f>C36+C37</f>
        <v>100000</v>
      </c>
      <c r="D38" s="26">
        <f>(B38-C38)</f>
        <v>0</v>
      </c>
      <c r="E38" s="22">
        <f>IFERROR((((B38-C38)/IF(C38&lt;0,-1*C38,C38))*100),"")</f>
        <v>0</v>
      </c>
    </row>
    <row r="39" spans="1:5" x14ac:dyDescent="0.3">
      <c r="A39" s="9" t="s">
        <v>36</v>
      </c>
      <c r="B39" s="26">
        <v>1414677</v>
      </c>
      <c r="C39" s="26">
        <v>910675</v>
      </c>
      <c r="D39" s="26">
        <v>504002</v>
      </c>
      <c r="E39" s="22">
        <f>IFERROR((((B39-C39)/IF(C39&lt;0,-1*C39,C39))*100),"")</f>
        <v>55.343783457325614</v>
      </c>
    </row>
    <row r="40" spans="1:5" x14ac:dyDescent="0.3">
      <c r="A40" s="3" t="s">
        <v>37</v>
      </c>
      <c r="B40" s="27"/>
      <c r="C40" s="27"/>
      <c r="D40" s="27"/>
    </row>
    <row r="41" spans="1:5" outlineLevel="1" x14ac:dyDescent="0.3">
      <c r="A41" s="4" t="s">
        <v>38</v>
      </c>
      <c r="B41" s="27"/>
      <c r="C41" s="27"/>
      <c r="D41" s="27"/>
    </row>
    <row r="42" spans="1:5" outlineLevel="2" x14ac:dyDescent="0.3">
      <c r="A42" s="5" t="s">
        <v>39</v>
      </c>
      <c r="B42" s="27"/>
      <c r="C42" s="27"/>
      <c r="D42" s="27"/>
    </row>
    <row r="43" spans="1:5" outlineLevel="3" x14ac:dyDescent="0.3">
      <c r="A43" s="6" t="s">
        <v>40</v>
      </c>
      <c r="B43" s="27"/>
      <c r="C43" s="27"/>
      <c r="D43" s="27"/>
    </row>
    <row r="44" spans="1:5" outlineLevel="4" x14ac:dyDescent="0.3">
      <c r="A44" s="10" t="s">
        <v>41</v>
      </c>
      <c r="B44" s="25">
        <v>51679</v>
      </c>
      <c r="C44" s="25">
        <v>28874</v>
      </c>
      <c r="D44" s="25">
        <f>(B44-C44)</f>
        <v>22805</v>
      </c>
      <c r="E44" s="16">
        <f>IFERROR((((B44-C44)/IF(C44&lt;0,-1*C44,C44))*100),"")</f>
        <v>78.981090254207942</v>
      </c>
    </row>
    <row r="45" spans="1:5" outlineLevel="3" x14ac:dyDescent="0.3">
      <c r="A45" s="11" t="s">
        <v>42</v>
      </c>
      <c r="B45" s="26">
        <f>B43+B44</f>
        <v>51679</v>
      </c>
      <c r="C45" s="26">
        <f>C43+C44</f>
        <v>28874</v>
      </c>
      <c r="D45" s="26">
        <f>(B45-C45)</f>
        <v>22805</v>
      </c>
      <c r="E45" s="22">
        <f>IFERROR((((B45-C45)/IF(C45&lt;0,-1*C45,C45))*100),"")</f>
        <v>78.981090254207942</v>
      </c>
    </row>
    <row r="46" spans="1:5" outlineLevel="3" x14ac:dyDescent="0.3">
      <c r="A46" s="6" t="s">
        <v>43</v>
      </c>
      <c r="B46" s="27"/>
      <c r="C46" s="27"/>
      <c r="D46" s="27"/>
    </row>
    <row r="47" spans="1:5" outlineLevel="4" x14ac:dyDescent="0.3">
      <c r="A47" s="10" t="s">
        <v>44</v>
      </c>
      <c r="B47" s="25">
        <v>8118</v>
      </c>
      <c r="C47" s="25">
        <v>4277</v>
      </c>
      <c r="D47" s="25">
        <f>(B47-C47)</f>
        <v>3841</v>
      </c>
      <c r="E47" s="18">
        <v>0.89819999999999989</v>
      </c>
    </row>
    <row r="48" spans="1:5" outlineLevel="3" x14ac:dyDescent="0.3">
      <c r="A48" s="11" t="s">
        <v>45</v>
      </c>
      <c r="B48" s="26">
        <f>B46+B47</f>
        <v>8118</v>
      </c>
      <c r="C48" s="26">
        <f>C46+C47</f>
        <v>4277</v>
      </c>
      <c r="D48" s="26">
        <f>(B48-C48)</f>
        <v>3841</v>
      </c>
      <c r="E48" s="19">
        <v>0.89819999999999989</v>
      </c>
    </row>
    <row r="49" spans="1:5" outlineLevel="3" x14ac:dyDescent="0.3">
      <c r="A49" s="6" t="s">
        <v>46</v>
      </c>
      <c r="B49" s="27"/>
      <c r="C49" s="27"/>
      <c r="D49" s="27"/>
    </row>
    <row r="50" spans="1:5" outlineLevel="4" x14ac:dyDescent="0.3">
      <c r="A50" s="10" t="s">
        <v>47</v>
      </c>
      <c r="B50" s="25">
        <v>9</v>
      </c>
      <c r="C50" s="25">
        <v>9</v>
      </c>
      <c r="D50" s="25">
        <f>(B50-C50)</f>
        <v>0</v>
      </c>
      <c r="E50" s="16">
        <f>IFERROR((((B50-C50)/IF(C50&lt;0,-1*C50,C50))*100),"")</f>
        <v>0</v>
      </c>
    </row>
    <row r="51" spans="1:5" outlineLevel="5" x14ac:dyDescent="0.3">
      <c r="A51" s="12" t="s">
        <v>48</v>
      </c>
      <c r="B51" s="25">
        <v>24930</v>
      </c>
      <c r="C51" s="25">
        <v>20938</v>
      </c>
      <c r="D51" s="25">
        <v>3993</v>
      </c>
      <c r="E51" s="16">
        <f>IFERROR((((B51-C51)/IF(C51&lt;0,-1*C51,C51))*100),"")</f>
        <v>19.065813353710954</v>
      </c>
    </row>
    <row r="52" spans="1:5" outlineLevel="5" x14ac:dyDescent="0.3">
      <c r="A52" s="12" t="s">
        <v>49</v>
      </c>
      <c r="B52" s="25">
        <v>8986</v>
      </c>
      <c r="C52" s="25">
        <v>7952</v>
      </c>
      <c r="D52" s="25">
        <f>(B52-C52)</f>
        <v>1034</v>
      </c>
      <c r="E52" s="16">
        <f>IFERROR((((B52-C52)/IF(C52&lt;0,-1*C52,C52))*100),"")</f>
        <v>13.003018108651911</v>
      </c>
    </row>
    <row r="53" spans="1:5" outlineLevel="5" x14ac:dyDescent="0.3">
      <c r="A53" s="12" t="s">
        <v>50</v>
      </c>
      <c r="B53" s="25">
        <v>3525</v>
      </c>
      <c r="C53" s="25">
        <v>1689</v>
      </c>
      <c r="D53" s="25">
        <f>(B53-C53)</f>
        <v>1836</v>
      </c>
      <c r="E53" s="18">
        <v>1.0872999999999999</v>
      </c>
    </row>
    <row r="54" spans="1:5" outlineLevel="4" x14ac:dyDescent="0.3">
      <c r="A54" s="13" t="s">
        <v>51</v>
      </c>
      <c r="B54" s="26">
        <f>B50+B51+B52+B53</f>
        <v>37450</v>
      </c>
      <c r="C54" s="26">
        <f>C50+C51+C52+C53</f>
        <v>30588</v>
      </c>
      <c r="D54" s="26">
        <f>(B54-C54)</f>
        <v>6862</v>
      </c>
      <c r="E54" s="19">
        <v>0.22440000000000002</v>
      </c>
    </row>
    <row r="55" spans="1:5" outlineLevel="4" x14ac:dyDescent="0.3">
      <c r="A55" s="10" t="s">
        <v>52</v>
      </c>
      <c r="B55" s="25">
        <v>0</v>
      </c>
      <c r="C55" s="25">
        <v>0</v>
      </c>
      <c r="D55" s="25">
        <f>(B55-C55)</f>
        <v>0</v>
      </c>
      <c r="E55" s="14" t="s">
        <v>17</v>
      </c>
    </row>
    <row r="56" spans="1:5" outlineLevel="4" x14ac:dyDescent="0.3">
      <c r="A56" s="10" t="s">
        <v>53</v>
      </c>
      <c r="B56" s="25">
        <v>0</v>
      </c>
      <c r="C56" s="25"/>
      <c r="D56" s="25">
        <f>(B56-C56)</f>
        <v>0</v>
      </c>
      <c r="E56" s="14" t="s">
        <v>17</v>
      </c>
    </row>
    <row r="57" spans="1:5" outlineLevel="4" x14ac:dyDescent="0.3">
      <c r="A57" s="10" t="s">
        <v>54</v>
      </c>
      <c r="B57" s="25">
        <v>21993</v>
      </c>
      <c r="C57" s="25">
        <v>13659</v>
      </c>
      <c r="D57" s="30">
        <v>8335</v>
      </c>
      <c r="E57" s="18">
        <v>0.61020000000000008</v>
      </c>
    </row>
    <row r="58" spans="1:5" outlineLevel="3" x14ac:dyDescent="0.3">
      <c r="A58" s="11" t="s">
        <v>55</v>
      </c>
      <c r="B58" s="32">
        <v>59444</v>
      </c>
      <c r="C58" s="32">
        <v>44246</v>
      </c>
      <c r="D58" s="32">
        <v>15197</v>
      </c>
      <c r="E58" s="24">
        <v>0.34350000000000003</v>
      </c>
    </row>
    <row r="59" spans="1:5" outlineLevel="2" x14ac:dyDescent="0.3">
      <c r="A59" s="7" t="s">
        <v>56</v>
      </c>
      <c r="B59" s="26">
        <v>119241</v>
      </c>
      <c r="C59" s="26">
        <v>77397</v>
      </c>
      <c r="D59" s="26">
        <v>41844</v>
      </c>
      <c r="E59" s="22">
        <f>IFERROR((((B59-C59)/IF(C59&lt;0,-1*C59,C59))*100),"")</f>
        <v>54.064111012054724</v>
      </c>
    </row>
    <row r="60" spans="1:5" outlineLevel="2" x14ac:dyDescent="0.3">
      <c r="A60" s="5" t="s">
        <v>57</v>
      </c>
      <c r="B60" s="25"/>
      <c r="C60" s="25"/>
      <c r="D60" s="25"/>
      <c r="E60" s="14" t="s">
        <v>17</v>
      </c>
    </row>
    <row r="61" spans="1:5" outlineLevel="1" x14ac:dyDescent="0.3">
      <c r="A61" s="8" t="s">
        <v>58</v>
      </c>
      <c r="B61" s="26">
        <v>119241</v>
      </c>
      <c r="C61" s="26">
        <v>77397</v>
      </c>
      <c r="D61" s="26">
        <v>41844</v>
      </c>
      <c r="E61" s="22">
        <f>IFERROR((((B61-C61)/IF(C61&lt;0,-1*C61,C61))*100),"")</f>
        <v>54.064111012054724</v>
      </c>
    </row>
    <row r="62" spans="1:5" outlineLevel="1" x14ac:dyDescent="0.3">
      <c r="A62" s="4" t="s">
        <v>59</v>
      </c>
      <c r="B62" s="27"/>
      <c r="C62" s="27"/>
      <c r="D62" s="27"/>
    </row>
    <row r="63" spans="1:5" outlineLevel="2" x14ac:dyDescent="0.3">
      <c r="A63" s="5" t="s">
        <v>60</v>
      </c>
      <c r="B63" s="25">
        <v>0</v>
      </c>
      <c r="C63" s="25">
        <v>0</v>
      </c>
      <c r="D63" s="25">
        <f t="shared" ref="D63:D69" si="1">(B63-C63)</f>
        <v>0</v>
      </c>
      <c r="E63" s="14" t="s">
        <v>17</v>
      </c>
    </row>
    <row r="64" spans="1:5" outlineLevel="2" x14ac:dyDescent="0.3">
      <c r="A64" s="5" t="s">
        <v>61</v>
      </c>
      <c r="B64" s="25">
        <v>257087</v>
      </c>
      <c r="C64" s="28">
        <v>-27018</v>
      </c>
      <c r="D64" s="25">
        <f t="shared" si="1"/>
        <v>284105</v>
      </c>
      <c r="E64" s="17">
        <v>10.5153</v>
      </c>
    </row>
    <row r="65" spans="1:5" outlineLevel="2" x14ac:dyDescent="0.3">
      <c r="A65" s="5" t="s">
        <v>62</v>
      </c>
      <c r="B65" s="25">
        <v>394748</v>
      </c>
      <c r="C65" s="25">
        <v>262206</v>
      </c>
      <c r="D65" s="25">
        <f t="shared" si="1"/>
        <v>132542</v>
      </c>
      <c r="E65" s="16">
        <f>IFERROR((((B65-C65)/IF(C65&lt;0,-1*C65,C65))*100),"")</f>
        <v>50.548805137944974</v>
      </c>
    </row>
    <row r="66" spans="1:5" outlineLevel="2" x14ac:dyDescent="0.3">
      <c r="A66" s="5" t="s">
        <v>63</v>
      </c>
      <c r="B66" s="25">
        <v>100000</v>
      </c>
      <c r="C66" s="25">
        <v>100000</v>
      </c>
      <c r="D66" s="25">
        <f t="shared" si="1"/>
        <v>0</v>
      </c>
      <c r="E66" s="16">
        <f>IFERROR((((B66-C66)/IF(C66&lt;0,-1*C66,C66))*100),"")</f>
        <v>0</v>
      </c>
    </row>
    <row r="67" spans="1:5" outlineLevel="2" x14ac:dyDescent="0.3">
      <c r="A67" s="5" t="s">
        <v>64</v>
      </c>
      <c r="B67" s="25">
        <v>543601</v>
      </c>
      <c r="C67" s="25">
        <v>498090</v>
      </c>
      <c r="D67" s="25">
        <f t="shared" si="1"/>
        <v>45511</v>
      </c>
      <c r="E67" s="16">
        <f>IFERROR((((B67-C67)/IF(C67&lt;0,-1*C67,C67))*100),"")</f>
        <v>9.1371037362725609</v>
      </c>
    </row>
    <row r="68" spans="1:5" outlineLevel="2" x14ac:dyDescent="0.3">
      <c r="A68" s="5" t="s">
        <v>65</v>
      </c>
      <c r="B68" s="25">
        <v>0</v>
      </c>
      <c r="C68" s="25">
        <v>0</v>
      </c>
      <c r="D68" s="25">
        <f t="shared" si="1"/>
        <v>0</v>
      </c>
      <c r="E68" s="14" t="s">
        <v>17</v>
      </c>
    </row>
    <row r="69" spans="1:5" outlineLevel="1" x14ac:dyDescent="0.3">
      <c r="A69" s="8" t="s">
        <v>66</v>
      </c>
      <c r="B69" s="26">
        <f>B62+B63+B64+B65+B66+B67+B68</f>
        <v>1295436</v>
      </c>
      <c r="C69" s="26">
        <f>C62+C63+C64+C65+C66+C67+C68</f>
        <v>833278</v>
      </c>
      <c r="D69" s="26">
        <f t="shared" si="1"/>
        <v>462158</v>
      </c>
      <c r="E69" s="22">
        <f>IFERROR((((B69-C69)/IF(C69&lt;0,-1*C69,C69))*100),"")</f>
        <v>55.462642719476577</v>
      </c>
    </row>
    <row r="70" spans="1:5" x14ac:dyDescent="0.3">
      <c r="A70" s="9" t="s">
        <v>67</v>
      </c>
      <c r="B70" s="26">
        <v>1414677</v>
      </c>
      <c r="C70" s="26">
        <v>910675</v>
      </c>
      <c r="D70" s="26">
        <v>504002</v>
      </c>
      <c r="E70" s="22">
        <f>IFERROR((((B70-C70)/IF(C70&lt;0,-1*C70,C70))*100),"")</f>
        <v>55.343783457325614</v>
      </c>
    </row>
    <row r="74" spans="1:5" x14ac:dyDescent="0.3">
      <c r="A74" s="40" t="s">
        <v>73</v>
      </c>
      <c r="B74" s="36"/>
      <c r="C74" s="36"/>
      <c r="D74" s="36"/>
      <c r="E74" s="36"/>
    </row>
    <row r="76" spans="1:5" x14ac:dyDescent="0.3">
      <c r="A76" s="33" t="s">
        <v>74</v>
      </c>
    </row>
    <row r="77" spans="1:5" x14ac:dyDescent="0.3">
      <c r="A77" s="34" t="s">
        <v>75</v>
      </c>
    </row>
    <row r="78" spans="1:5" x14ac:dyDescent="0.3">
      <c r="A78" s="34" t="s">
        <v>76</v>
      </c>
    </row>
    <row r="79" spans="1:5" ht="27.6" x14ac:dyDescent="0.3">
      <c r="A79" s="34" t="s">
        <v>77</v>
      </c>
    </row>
    <row r="80" spans="1:5" ht="27.6" x14ac:dyDescent="0.3">
      <c r="A80" s="34" t="s">
        <v>78</v>
      </c>
    </row>
    <row r="81" spans="1:1" ht="27.6" x14ac:dyDescent="0.3">
      <c r="A81" s="34" t="s">
        <v>79</v>
      </c>
    </row>
    <row r="82" spans="1:1" ht="27.6" x14ac:dyDescent="0.3">
      <c r="A82" s="34" t="s">
        <v>80</v>
      </c>
    </row>
    <row r="83" spans="1:1" ht="41.4" x14ac:dyDescent="0.3">
      <c r="A83" s="34" t="s">
        <v>81</v>
      </c>
    </row>
  </sheetData>
  <mergeCells count="5">
    <mergeCell ref="A1:E1"/>
    <mergeCell ref="A2:E2"/>
    <mergeCell ref="A3:E3"/>
    <mergeCell ref="B5:E5"/>
    <mergeCell ref="A74:E7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Stmt of Fin Pos Q4_2025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Megan Goodwin</cp:lastModifiedBy>
  <dcterms:created xsi:type="dcterms:W3CDTF">2022-03-24T08:55:57Z</dcterms:created>
  <dcterms:modified xsi:type="dcterms:W3CDTF">2026-02-11T14:10:52Z</dcterms:modified>
  <cp:category/>
</cp:coreProperties>
</file>